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ТСЖ Московский 175\СМЕТЫ ДиР\"/>
    </mc:Choice>
  </mc:AlternateContent>
  <bookViews>
    <workbookView xWindow="0" yWindow="0" windowWidth="20490" windowHeight="7650" activeTab="1"/>
  </bookViews>
  <sheets>
    <sheet name="ФКР" sheetId="1" r:id="rId1"/>
    <sheet name="Доходы и расходы" sheetId="2" r:id="rId2"/>
  </sheets>
  <calcPr calcId="162913" refMode="R1C1"/>
</workbook>
</file>

<file path=xl/calcChain.xml><?xml version="1.0" encoding="utf-8"?>
<calcChain xmlns="http://schemas.openxmlformats.org/spreadsheetml/2006/main">
  <c r="B57" i="2" l="1"/>
  <c r="B51" i="2"/>
  <c r="B48" i="2"/>
  <c r="B46" i="2"/>
  <c r="B42" i="2"/>
  <c r="B38" i="2"/>
  <c r="B37" i="2" s="1"/>
  <c r="B35" i="2" l="1"/>
  <c r="B34" i="2"/>
  <c r="B31" i="2"/>
  <c r="B27" i="2"/>
  <c r="B22" i="2"/>
  <c r="B55" i="2" l="1"/>
  <c r="B26" i="2"/>
  <c r="B10" i="2" l="1"/>
  <c r="B6" i="2" l="1"/>
  <c r="B15" i="2" s="1"/>
  <c r="B9" i="1"/>
  <c r="B18" i="2" l="1"/>
  <c r="B59" i="2" s="1"/>
  <c r="B60" i="2" s="1"/>
  <c r="B6" i="1"/>
</calcChain>
</file>

<file path=xl/sharedStrings.xml><?xml version="1.0" encoding="utf-8"?>
<sst xmlns="http://schemas.openxmlformats.org/spreadsheetml/2006/main" count="58" uniqueCount="58">
  <si>
    <t>Перевод со счета  регионального оператора</t>
  </si>
  <si>
    <t>Остаток на специальном счете на 31.12.2019 г.</t>
  </si>
  <si>
    <t>Остаток на специальном счете на 01.01.2019 г.</t>
  </si>
  <si>
    <t>Отчет по денежным средствам ФКР</t>
  </si>
  <si>
    <t>Поступило от жильцов за 2019 год</t>
  </si>
  <si>
    <t>Задолженность по средствам ФКР на 31.12.2019</t>
  </si>
  <si>
    <t>Начислено с начала формирования ФКР</t>
  </si>
  <si>
    <t>1. Поступило от жильцов:</t>
  </si>
  <si>
    <t xml:space="preserve"> - плата за содержание жилых помещений</t>
  </si>
  <si>
    <t xml:space="preserve"> - плата за коммунальные услуги</t>
  </si>
  <si>
    <t>2. Прочие поступления:</t>
  </si>
  <si>
    <t xml:space="preserve"> - от арендаторов</t>
  </si>
  <si>
    <t xml:space="preserve"> - от рекламщиков и интернет-провайдеров</t>
  </si>
  <si>
    <t>ПРИХОД</t>
  </si>
  <si>
    <t>РАСХОД</t>
  </si>
  <si>
    <t>1. Оплата поставщикам коммунальных и жилищных услуг:</t>
  </si>
  <si>
    <t>РВК-ВОРОНЕЖ ООО (ХВС, водоотведение)</t>
  </si>
  <si>
    <t>ТНС ЭНЕРГО ВОРОНЕЖ ПАО (электроэнергия)</t>
  </si>
  <si>
    <t>ДОМОФОН-ЦЕНТР ООО (ТО домофона)</t>
  </si>
  <si>
    <t>Оплата труда (в т.ч. НДФЛ)</t>
  </si>
  <si>
    <t>Страховые взносы</t>
  </si>
  <si>
    <t>Налог при УСН</t>
  </si>
  <si>
    <t>Услуги банка</t>
  </si>
  <si>
    <t>Канцелярские расходы</t>
  </si>
  <si>
    <t>Инвентарь, инструмент, спецоснастка</t>
  </si>
  <si>
    <t>Программное обеспечение, лицензии, эл.подписка</t>
  </si>
  <si>
    <t>Транспортные расходы</t>
  </si>
  <si>
    <t>Проведение праздника двора к Новому году</t>
  </si>
  <si>
    <t>Благоустройство дворовой территории:</t>
  </si>
  <si>
    <t xml:space="preserve"> - покос травы</t>
  </si>
  <si>
    <t>Дератизация и дезинсекция</t>
  </si>
  <si>
    <t>ТО газового оборудования</t>
  </si>
  <si>
    <t>Текущий ремонт водопроводной сети (расходные материалы)</t>
  </si>
  <si>
    <t>2. Общехозяйственные расходы:</t>
  </si>
  <si>
    <t>3. Ремонтные работы:</t>
  </si>
  <si>
    <t>4. Расходы на целевые мероприятия:</t>
  </si>
  <si>
    <t>5. Прочие расходы:</t>
  </si>
  <si>
    <t>ТСН "ТСЖ Московский 175"</t>
  </si>
  <si>
    <t>ВОРОНЕЖЛИФТРЕМОНТ ООО, ЭКЦ ЛИФТЭКСПЕРТ ООО, ИНГОССТРАХ СПАО (ТО, страхование лифтов)</t>
  </si>
  <si>
    <t>ОТЧЕТ ПО ДОХОДАМ И РАСХОДАМ ЗА 2020 г.</t>
  </si>
  <si>
    <t>Остаток денежных средств на расчетном счете на 01.01.2020 г.</t>
  </si>
  <si>
    <t xml:space="preserve">Всего поступило на расчетный счет за 2020 г. </t>
  </si>
  <si>
    <t xml:space="preserve">Всего списано с расчетного счета за 2020 г. </t>
  </si>
  <si>
    <t>Остаток денежных средств на расчетном счете на 31.12.2020 г.</t>
  </si>
  <si>
    <t xml:space="preserve"> - прочие поступления (исполнительные листы)</t>
  </si>
  <si>
    <t>ТЕПЛОСБЫТ ООО (ГВС, теплоэнергия ОДН)</t>
  </si>
  <si>
    <t>ЭКОТЕХНОЛОГИИ АО (обращение с ТКО)</t>
  </si>
  <si>
    <t>Услуги связи</t>
  </si>
  <si>
    <t>Благоустройство дома (косметический ремонт входной группы подъездов и лестничных маршей на первых этажах дома)</t>
  </si>
  <si>
    <t xml:space="preserve"> - дорожная разметка парковочных мест</t>
  </si>
  <si>
    <t xml:space="preserve"> - ремонт и покраска сооружений детской площадки, скамеек, газонных заборов</t>
  </si>
  <si>
    <t xml:space="preserve"> - прочие расходы (дезинфецирующие средства, противогололедные средства, замки, мус.мешки и прочие расходные материалы)</t>
  </si>
  <si>
    <t>Установка ОДПУ</t>
  </si>
  <si>
    <t>Электрическая сеть: обслуживание осветительных приборов в подъездах, подвалах, на техэтажах (расходные материалы)</t>
  </si>
  <si>
    <t>ТО системы видеонаблюдения</t>
  </si>
  <si>
    <t>Установка фотоэлемента</t>
  </si>
  <si>
    <t>Монтаж автоматического шлагбаума</t>
  </si>
  <si>
    <t>Юридические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</si>
</sst>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5" x14ac:dyDescent="0.25"/>
  <cols>
    <col min="1" max="1" width="45.85546875" customWidth="1"/>
    <col min="2" max="2" width="17.28515625" style="1" customWidth="1"/>
  </cols>
  <sheetData>
    <row r="1" spans="1:2" x14ac:dyDescent="0.25">
      <c r="A1" s="14" t="s">
        <v>3</v>
      </c>
      <c r="B1" s="14"/>
    </row>
    <row r="3" spans="1:2" x14ac:dyDescent="0.25">
      <c r="A3" s="2" t="s">
        <v>2</v>
      </c>
      <c r="B3" s="3">
        <v>0</v>
      </c>
    </row>
    <row r="4" spans="1:2" x14ac:dyDescent="0.25">
      <c r="A4" s="2" t="s">
        <v>0</v>
      </c>
      <c r="B4" s="3">
        <v>5355408.66</v>
      </c>
    </row>
    <row r="5" spans="1:2" x14ac:dyDescent="0.25">
      <c r="A5" s="2" t="s">
        <v>4</v>
      </c>
      <c r="B5" s="3">
        <v>1390985.04</v>
      </c>
    </row>
    <row r="6" spans="1:2" x14ac:dyDescent="0.25">
      <c r="A6" s="4" t="s">
        <v>1</v>
      </c>
      <c r="B6" s="5">
        <f>SUM(B3:B5)</f>
        <v>6746393.7000000002</v>
      </c>
    </row>
    <row r="8" spans="1:2" x14ac:dyDescent="0.25">
      <c r="A8" s="2" t="s">
        <v>6</v>
      </c>
      <c r="B8" s="3">
        <v>7629019.5899999999</v>
      </c>
    </row>
    <row r="9" spans="1:2" x14ac:dyDescent="0.25">
      <c r="A9" s="4" t="s">
        <v>5</v>
      </c>
      <c r="B9" s="5">
        <f>B8-B6</f>
        <v>882625.88999999966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0"/>
  <sheetViews>
    <sheetView tabSelected="1" zoomScale="115" zoomScaleNormal="115" workbookViewId="0">
      <selection activeCell="A2" sqref="A2:B2"/>
    </sheetView>
  </sheetViews>
  <sheetFormatPr defaultRowHeight="15" x14ac:dyDescent="0.25"/>
  <cols>
    <col min="1" max="1" width="67.85546875" customWidth="1"/>
    <col min="2" max="2" width="25.5703125" style="1" customWidth="1"/>
  </cols>
  <sheetData>
    <row r="1" spans="1:2" x14ac:dyDescent="0.25">
      <c r="A1" s="12" t="s">
        <v>37</v>
      </c>
    </row>
    <row r="2" spans="1:2" ht="18.75" x14ac:dyDescent="0.3">
      <c r="A2" s="17" t="s">
        <v>39</v>
      </c>
      <c r="B2" s="17"/>
    </row>
    <row r="3" spans="1:2" x14ac:dyDescent="0.25">
      <c r="A3" s="15" t="s">
        <v>13</v>
      </c>
      <c r="B3" s="15"/>
    </row>
    <row r="4" spans="1:2" x14ac:dyDescent="0.25">
      <c r="A4" s="4" t="s">
        <v>40</v>
      </c>
      <c r="B4" s="5">
        <v>25683.919999999998</v>
      </c>
    </row>
    <row r="5" spans="1:2" x14ac:dyDescent="0.25">
      <c r="A5" s="2"/>
      <c r="B5" s="3"/>
    </row>
    <row r="6" spans="1:2" x14ac:dyDescent="0.25">
      <c r="A6" s="7" t="s">
        <v>7</v>
      </c>
      <c r="B6" s="8">
        <f>SUM(B7:B8)</f>
        <v>6727672.0800000001</v>
      </c>
    </row>
    <row r="7" spans="1:2" x14ac:dyDescent="0.25">
      <c r="A7" s="2" t="s">
        <v>8</v>
      </c>
      <c r="B7" s="3">
        <v>3531387.53</v>
      </c>
    </row>
    <row r="8" spans="1:2" x14ac:dyDescent="0.25">
      <c r="A8" s="2" t="s">
        <v>9</v>
      </c>
      <c r="B8" s="3">
        <v>3196284.55</v>
      </c>
    </row>
    <row r="9" spans="1:2" x14ac:dyDescent="0.25">
      <c r="A9" s="2"/>
      <c r="B9" s="3"/>
    </row>
    <row r="10" spans="1:2" x14ac:dyDescent="0.25">
      <c r="A10" s="7" t="s">
        <v>10</v>
      </c>
      <c r="B10" s="8">
        <f>SUM(B11:B13)</f>
        <v>413871.68</v>
      </c>
    </row>
    <row r="11" spans="1:2" x14ac:dyDescent="0.25">
      <c r="A11" s="2" t="s">
        <v>11</v>
      </c>
      <c r="B11" s="3">
        <v>349042.68</v>
      </c>
    </row>
    <row r="12" spans="1:2" x14ac:dyDescent="0.25">
      <c r="A12" s="2" t="s">
        <v>12</v>
      </c>
      <c r="B12" s="3">
        <v>43829</v>
      </c>
    </row>
    <row r="13" spans="1:2" x14ac:dyDescent="0.25">
      <c r="A13" s="2" t="s">
        <v>44</v>
      </c>
      <c r="B13" s="3">
        <v>21000</v>
      </c>
    </row>
    <row r="14" spans="1:2" x14ac:dyDescent="0.25">
      <c r="A14" s="2"/>
      <c r="B14" s="3"/>
    </row>
    <row r="15" spans="1:2" x14ac:dyDescent="0.25">
      <c r="A15" s="4" t="s">
        <v>41</v>
      </c>
      <c r="B15" s="5">
        <f>B6+B10</f>
        <v>7141543.7599999998</v>
      </c>
    </row>
    <row r="17" spans="1:2" x14ac:dyDescent="0.25">
      <c r="A17" s="16" t="s">
        <v>14</v>
      </c>
      <c r="B17" s="16"/>
    </row>
    <row r="18" spans="1:2" s="6" customFormat="1" x14ac:dyDescent="0.25">
      <c r="A18" s="7" t="s">
        <v>15</v>
      </c>
      <c r="B18" s="8">
        <f>SUM(B19:B24)</f>
        <v>4890950.330000001</v>
      </c>
    </row>
    <row r="19" spans="1:2" x14ac:dyDescent="0.25">
      <c r="A19" s="2" t="s">
        <v>45</v>
      </c>
      <c r="B19" s="3">
        <v>579939.54</v>
      </c>
    </row>
    <row r="20" spans="1:2" x14ac:dyDescent="0.25">
      <c r="A20" s="2" t="s">
        <v>17</v>
      </c>
      <c r="B20" s="3">
        <v>2227047.91</v>
      </c>
    </row>
    <row r="21" spans="1:2" x14ac:dyDescent="0.25">
      <c r="A21" s="2" t="s">
        <v>16</v>
      </c>
      <c r="B21" s="3">
        <v>963830.91</v>
      </c>
    </row>
    <row r="22" spans="1:2" ht="30" x14ac:dyDescent="0.25">
      <c r="A22" s="10" t="s">
        <v>38</v>
      </c>
      <c r="B22" s="13">
        <f>1380+472190+45772.11</f>
        <v>519342.11</v>
      </c>
    </row>
    <row r="23" spans="1:2" x14ac:dyDescent="0.25">
      <c r="A23" s="2" t="s">
        <v>46</v>
      </c>
      <c r="B23" s="3">
        <v>492789.86</v>
      </c>
    </row>
    <row r="24" spans="1:2" x14ac:dyDescent="0.25">
      <c r="A24" s="2" t="s">
        <v>18</v>
      </c>
      <c r="B24" s="3">
        <v>108000</v>
      </c>
    </row>
    <row r="25" spans="1:2" x14ac:dyDescent="0.25">
      <c r="A25" s="2"/>
      <c r="B25" s="3"/>
    </row>
    <row r="26" spans="1:2" s="6" customFormat="1" x14ac:dyDescent="0.25">
      <c r="A26" s="7" t="s">
        <v>33</v>
      </c>
      <c r="B26" s="8">
        <f>SUM(B27:B35)</f>
        <v>1785572.13</v>
      </c>
    </row>
    <row r="27" spans="1:2" x14ac:dyDescent="0.25">
      <c r="A27" s="9" t="s">
        <v>19</v>
      </c>
      <c r="B27" s="3">
        <f>1122743.62+15500+100100</f>
        <v>1238343.6200000001</v>
      </c>
    </row>
    <row r="28" spans="1:2" x14ac:dyDescent="0.25">
      <c r="A28" s="9" t="s">
        <v>20</v>
      </c>
      <c r="B28" s="3">
        <v>338978.59</v>
      </c>
    </row>
    <row r="29" spans="1:2" x14ac:dyDescent="0.25">
      <c r="A29" s="9" t="s">
        <v>21</v>
      </c>
      <c r="B29" s="3">
        <v>83943</v>
      </c>
    </row>
    <row r="30" spans="1:2" x14ac:dyDescent="0.25">
      <c r="A30" s="9" t="s">
        <v>22</v>
      </c>
      <c r="B30" s="3">
        <v>28889.65</v>
      </c>
    </row>
    <row r="31" spans="1:2" x14ac:dyDescent="0.25">
      <c r="A31" s="9" t="s">
        <v>25</v>
      </c>
      <c r="B31" s="3">
        <f>30548+2900+11194</f>
        <v>44642</v>
      </c>
    </row>
    <row r="32" spans="1:2" x14ac:dyDescent="0.25">
      <c r="A32" s="9" t="s">
        <v>23</v>
      </c>
      <c r="B32" s="3">
        <v>6282.13</v>
      </c>
    </row>
    <row r="33" spans="1:2" x14ac:dyDescent="0.25">
      <c r="A33" s="2" t="s">
        <v>47</v>
      </c>
      <c r="B33" s="3">
        <v>4800</v>
      </c>
    </row>
    <row r="34" spans="1:2" x14ac:dyDescent="0.25">
      <c r="A34" s="2" t="s">
        <v>24</v>
      </c>
      <c r="B34" s="3">
        <f>4258.99+11304.95</f>
        <v>15563.94</v>
      </c>
    </row>
    <row r="35" spans="1:2" x14ac:dyDescent="0.25">
      <c r="A35" s="2" t="s">
        <v>26</v>
      </c>
      <c r="B35" s="3">
        <f>14400+9729.2</f>
        <v>24129.200000000001</v>
      </c>
    </row>
    <row r="36" spans="1:2" x14ac:dyDescent="0.25">
      <c r="A36" s="2"/>
      <c r="B36" s="3"/>
    </row>
    <row r="37" spans="1:2" x14ac:dyDescent="0.25">
      <c r="A37" s="7" t="s">
        <v>34</v>
      </c>
      <c r="B37" s="8">
        <f>SUM(B38:B49)</f>
        <v>220954.90000000002</v>
      </c>
    </row>
    <row r="38" spans="1:2" ht="30" x14ac:dyDescent="0.25">
      <c r="A38" s="10" t="s">
        <v>48</v>
      </c>
      <c r="B38" s="11">
        <f>67200+15364</f>
        <v>82564</v>
      </c>
    </row>
    <row r="39" spans="1:2" x14ac:dyDescent="0.25">
      <c r="A39" s="10" t="s">
        <v>28</v>
      </c>
      <c r="B39" s="3"/>
    </row>
    <row r="40" spans="1:2" x14ac:dyDescent="0.25">
      <c r="A40" s="10" t="s">
        <v>49</v>
      </c>
      <c r="B40" s="3">
        <v>3366</v>
      </c>
    </row>
    <row r="41" spans="1:2" x14ac:dyDescent="0.25">
      <c r="A41" s="10" t="s">
        <v>29</v>
      </c>
      <c r="B41" s="3">
        <v>1944.5</v>
      </c>
    </row>
    <row r="42" spans="1:2" ht="30" customHeight="1" x14ac:dyDescent="0.25">
      <c r="A42" s="10" t="s">
        <v>50</v>
      </c>
      <c r="B42" s="13">
        <f>2394.8+5365.2</f>
        <v>7760</v>
      </c>
    </row>
    <row r="43" spans="1:2" ht="30" x14ac:dyDescent="0.25">
      <c r="A43" s="10" t="s">
        <v>51</v>
      </c>
      <c r="B43" s="11">
        <v>7012.25</v>
      </c>
    </row>
    <row r="44" spans="1:2" x14ac:dyDescent="0.25">
      <c r="A44" s="10" t="s">
        <v>30</v>
      </c>
      <c r="B44" s="3">
        <v>72000</v>
      </c>
    </row>
    <row r="45" spans="1:2" x14ac:dyDescent="0.25">
      <c r="A45" s="2" t="s">
        <v>52</v>
      </c>
      <c r="B45" s="3">
        <v>8445.7900000000009</v>
      </c>
    </row>
    <row r="46" spans="1:2" x14ac:dyDescent="0.25">
      <c r="A46" s="2" t="s">
        <v>32</v>
      </c>
      <c r="B46" s="3">
        <f>5591.48+3846</f>
        <v>9437.48</v>
      </c>
    </row>
    <row r="47" spans="1:2" x14ac:dyDescent="0.25">
      <c r="A47" s="2" t="s">
        <v>31</v>
      </c>
      <c r="B47" s="3">
        <v>10754</v>
      </c>
    </row>
    <row r="48" spans="1:2" ht="30" customHeight="1" x14ac:dyDescent="0.25">
      <c r="A48" s="10" t="s">
        <v>53</v>
      </c>
      <c r="B48" s="11">
        <f>6653.42+4558+3259.46</f>
        <v>14470.880000000001</v>
      </c>
    </row>
    <row r="49" spans="1:2" ht="15" customHeight="1" x14ac:dyDescent="0.25">
      <c r="A49" s="10" t="s">
        <v>54</v>
      </c>
      <c r="B49" s="11">
        <v>3200</v>
      </c>
    </row>
    <row r="50" spans="1:2" x14ac:dyDescent="0.25">
      <c r="A50" s="10"/>
      <c r="B50" s="11"/>
    </row>
    <row r="51" spans="1:2" x14ac:dyDescent="0.25">
      <c r="A51" s="7" t="s">
        <v>35</v>
      </c>
      <c r="B51" s="8">
        <f>SUM(B52:B53)</f>
        <v>92417.5</v>
      </c>
    </row>
    <row r="52" spans="1:2" x14ac:dyDescent="0.25">
      <c r="A52" s="2" t="s">
        <v>55</v>
      </c>
      <c r="B52" s="3">
        <v>2800</v>
      </c>
    </row>
    <row r="53" spans="1:2" x14ac:dyDescent="0.25">
      <c r="A53" s="2" t="s">
        <v>56</v>
      </c>
      <c r="B53" s="3">
        <v>89617.5</v>
      </c>
    </row>
    <row r="54" spans="1:2" x14ac:dyDescent="0.25">
      <c r="A54" s="2"/>
      <c r="B54" s="3"/>
    </row>
    <row r="55" spans="1:2" x14ac:dyDescent="0.25">
      <c r="A55" s="7" t="s">
        <v>36</v>
      </c>
      <c r="B55" s="8">
        <f>SUM(B56:B57)</f>
        <v>44172.91</v>
      </c>
    </row>
    <row r="56" spans="1:2" x14ac:dyDescent="0.25">
      <c r="A56" s="2" t="s">
        <v>57</v>
      </c>
      <c r="B56" s="3">
        <v>24000</v>
      </c>
    </row>
    <row r="57" spans="1:2" x14ac:dyDescent="0.25">
      <c r="A57" s="2" t="s">
        <v>27</v>
      </c>
      <c r="B57" s="3">
        <f>10972.91+9200</f>
        <v>20172.91</v>
      </c>
    </row>
    <row r="58" spans="1:2" x14ac:dyDescent="0.25">
      <c r="A58" s="2"/>
      <c r="B58" s="3"/>
    </row>
    <row r="59" spans="1:2" x14ac:dyDescent="0.25">
      <c r="A59" s="4" t="s">
        <v>42</v>
      </c>
      <c r="B59" s="5">
        <f>B18+B26+B37+B51+B55</f>
        <v>7034067.7700000014</v>
      </c>
    </row>
    <row r="60" spans="1:2" x14ac:dyDescent="0.25">
      <c r="A60" s="4" t="s">
        <v>43</v>
      </c>
      <c r="B60" s="5">
        <f>B4+B15-B59</f>
        <v>133159.90999999829</v>
      </c>
    </row>
  </sheetData>
  <mergeCells count="3">
    <mergeCell ref="A3:B3"/>
    <mergeCell ref="A17:B17"/>
    <mergeCell ref="A2:B2"/>
  </mergeCells>
  <pageMargins left="0.7" right="0.7" top="0.75" bottom="0.75" header="0.3" footer="0.3"/>
  <pageSetup paperSize="9" scale="9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ФКР</vt:lpstr>
      <vt:lpstr>Доходы и 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2020-04-30T12:50:17Z</cp:lastPrinted>
  <dcterms:created xsi:type="dcterms:W3CDTF">2020-03-26T06:11:53Z</dcterms:created>
  <dcterms:modified xsi:type="dcterms:W3CDTF">2021-02-02T12:03:10Z</dcterms:modified>
</cp:coreProperties>
</file>